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900" windowHeight="8235" tabRatio="613" activeTab="1"/>
  </bookViews>
  <sheets>
    <sheet name="Tulos" sheetId="1" r:id="rId1"/>
    <sheet name="Tase" sheetId="2" r:id="rId2"/>
    <sheet name="Tunnuslukuja" sheetId="3" r:id="rId3"/>
  </sheets>
  <definedNames/>
  <calcPr fullCalcOnLoad="1"/>
</workbook>
</file>

<file path=xl/sharedStrings.xml><?xml version="1.0" encoding="utf-8"?>
<sst xmlns="http://schemas.openxmlformats.org/spreadsheetml/2006/main" count="115" uniqueCount="109">
  <si>
    <t>Liiketoiminnan muut tuotot</t>
  </si>
  <si>
    <t>Materiaalit ja palvelut</t>
  </si>
  <si>
    <t xml:space="preserve">   Aineet ja tarvikkeet</t>
  </si>
  <si>
    <t xml:space="preserve">       Ostot tilikauden aikana</t>
  </si>
  <si>
    <t xml:space="preserve">       Varaston lisäys/vähennys</t>
  </si>
  <si>
    <t>Henkilöstökulut</t>
  </si>
  <si>
    <t xml:space="preserve">   Palkat ja palkkiot</t>
  </si>
  <si>
    <t xml:space="preserve">   Henkilösivukulut</t>
  </si>
  <si>
    <t xml:space="preserve">       Eläkekulut</t>
  </si>
  <si>
    <t xml:space="preserve">       Muut henkilösivukulut</t>
  </si>
  <si>
    <t>Poistot ja arvonalentumiset</t>
  </si>
  <si>
    <t xml:space="preserve">   Suunnitelmanmukaiset poistot</t>
  </si>
  <si>
    <t>Liiketoiminnan muut kulut</t>
  </si>
  <si>
    <t>LIIKEVOITTO/-TAPPIO</t>
  </si>
  <si>
    <t>Rahoitustuotot ja -kulut</t>
  </si>
  <si>
    <t xml:space="preserve">   Muut korko- ja rahoitustuotot</t>
  </si>
  <si>
    <t xml:space="preserve">   Korkokulut ja muut rahoituskulut</t>
  </si>
  <si>
    <t>VOITTO/TAPPIO ENNEN SATUNNAISIA ERIÄ</t>
  </si>
  <si>
    <t>Satunnaiset erät</t>
  </si>
  <si>
    <t xml:space="preserve">   Satunnaiset tuotot</t>
  </si>
  <si>
    <t xml:space="preserve">   Satunnaiset kulut</t>
  </si>
  <si>
    <t>VOITTO/TAPPIO ENNEN TILINPÄÄTÖS SIIRTOJA JA VEROJA</t>
  </si>
  <si>
    <t>Tilinpäätössiirrot</t>
  </si>
  <si>
    <t xml:space="preserve">   Poistoeron lisäys/vähennys</t>
  </si>
  <si>
    <t xml:space="preserve">   Vapaaehtoisten varausten lisäys/vähennys</t>
  </si>
  <si>
    <t>Tuloverot</t>
  </si>
  <si>
    <t>Muut välittömät verot</t>
  </si>
  <si>
    <t>Valmistus omaan käyttöön</t>
  </si>
  <si>
    <t xml:space="preserve">   Ulkopuoliset palvelut</t>
  </si>
  <si>
    <t>LIIKEVAIHTO</t>
  </si>
  <si>
    <t>TILIKAUDEN VOITTO</t>
  </si>
  <si>
    <t>VASTAAVAA</t>
  </si>
  <si>
    <t>PYSYVÄT VASTAAVAT</t>
  </si>
  <si>
    <t>Aineettomat hyödykkeet</t>
  </si>
  <si>
    <t>Aineelliset hyödykkeet</t>
  </si>
  <si>
    <t xml:space="preserve">   Rakennukset ja rakennelmat</t>
  </si>
  <si>
    <t xml:space="preserve">   Koneet ja kalusto</t>
  </si>
  <si>
    <t>VAIHTUVAT VASTAAVAT</t>
  </si>
  <si>
    <t>Vaihto-omaisuus</t>
  </si>
  <si>
    <t xml:space="preserve">   Keskeneräiset tuotteet</t>
  </si>
  <si>
    <t xml:space="preserve">   Valmiit tuotteet/tavarat</t>
  </si>
  <si>
    <t>Saamiset</t>
  </si>
  <si>
    <t xml:space="preserve">   Pitkäaikaiset</t>
  </si>
  <si>
    <t xml:space="preserve">      Myyntisaamiset</t>
  </si>
  <si>
    <t xml:space="preserve">      Siirtosaamiset</t>
  </si>
  <si>
    <t xml:space="preserve">   Lyhytaikaiset</t>
  </si>
  <si>
    <t xml:space="preserve">   Muut osakkeet ja osuudet</t>
  </si>
  <si>
    <t>Rahat ja pankkisaamiset</t>
  </si>
  <si>
    <t>Vastaavaa yhteensä</t>
  </si>
  <si>
    <t>VASTATTAVAA</t>
  </si>
  <si>
    <t>OMA PÄÄOMA</t>
  </si>
  <si>
    <t>Osakepääoma</t>
  </si>
  <si>
    <t>Arvonkorotusrahasto</t>
  </si>
  <si>
    <t>Edellisten tilikausien voitto (tappio)</t>
  </si>
  <si>
    <t>Tilikauden voitto (tappio)</t>
  </si>
  <si>
    <t>TILINP.SIIRTOJEN KERTYMÄ</t>
  </si>
  <si>
    <t>Poistoero</t>
  </si>
  <si>
    <t>Vapaaehtoiset varaukset</t>
  </si>
  <si>
    <t>PAKOLLISET VARAUKSET</t>
  </si>
  <si>
    <t>Muut pakolliset varaukset</t>
  </si>
  <si>
    <t>VIERAS PÄÄOMA</t>
  </si>
  <si>
    <t>Pitkäaikainen</t>
  </si>
  <si>
    <t xml:space="preserve">   Lainat rahoituslaitoksilta</t>
  </si>
  <si>
    <t xml:space="preserve">   Eläkelainat</t>
  </si>
  <si>
    <t xml:space="preserve">   Ostovelat</t>
  </si>
  <si>
    <t xml:space="preserve">   Muut velat</t>
  </si>
  <si>
    <t xml:space="preserve">   Siirtovelat</t>
  </si>
  <si>
    <t>Lyhytaikainen</t>
  </si>
  <si>
    <t xml:space="preserve">   Saadut ennakot</t>
  </si>
  <si>
    <t>Vastattavaa yhteensä</t>
  </si>
  <si>
    <t xml:space="preserve">   Tutkimusmenot</t>
  </si>
  <si>
    <t xml:space="preserve">   Maa- ja vesialueet</t>
  </si>
  <si>
    <t xml:space="preserve">      Lainasaamiset</t>
  </si>
  <si>
    <t>Vararahasto</t>
  </si>
  <si>
    <t>Pääomalainat</t>
  </si>
  <si>
    <t>TULOSLASKELMA</t>
  </si>
  <si>
    <t>TASE</t>
  </si>
  <si>
    <t>Sijoitukset</t>
  </si>
  <si>
    <t xml:space="preserve">   Muut saamiset</t>
  </si>
  <si>
    <t>Valmiiden ja keskeneräisten tuotteiden varastojen muutos</t>
  </si>
  <si>
    <t>Käyttökate-%</t>
  </si>
  <si>
    <t>Rahoitustulos-%</t>
  </si>
  <si>
    <t>Tuloksen rakenne:</t>
  </si>
  <si>
    <t>Sijoitetun pääoman tuotto-%</t>
  </si>
  <si>
    <t>Oman pääoman tuotto-%</t>
  </si>
  <si>
    <t>Pääomarakenne:</t>
  </si>
  <si>
    <t>Omavaraisuusaste-%</t>
  </si>
  <si>
    <t>Suhteellinen velkaantuneisuus:</t>
  </si>
  <si>
    <t>Velka-%</t>
  </si>
  <si>
    <t>Gearing</t>
  </si>
  <si>
    <t>Käyttöpääoma:</t>
  </si>
  <si>
    <t>Käyttöpääoman määrä</t>
  </si>
  <si>
    <t>Käyttöpääoma-%</t>
  </si>
  <si>
    <t>Quick ratio</t>
  </si>
  <si>
    <t>Current ratio</t>
  </si>
  <si>
    <t>Muut:</t>
  </si>
  <si>
    <t>Rahoituksen riittävyys:</t>
  </si>
  <si>
    <t>Liikevaihto/hlö</t>
  </si>
  <si>
    <t>Pääoman tuotto:</t>
  </si>
  <si>
    <t>Kokonaispääoman tuotto-%</t>
  </si>
  <si>
    <t>Liikevaihdon muutos-%</t>
  </si>
  <si>
    <t>PUUKAVERIT OY</t>
  </si>
  <si>
    <t>TUNNUSLUKUTIETOJA AIEMMILTA VUOSILTA</t>
  </si>
  <si>
    <t>Myyntikate-%</t>
  </si>
  <si>
    <t>Liikevoitto-%</t>
  </si>
  <si>
    <t>Myyntisaamisten kiertoaika, pv</t>
  </si>
  <si>
    <t>Vaihto-omaisuuden kiertoaika, pv</t>
  </si>
  <si>
    <t>Ostovelkojen kiertoaika, pv</t>
  </si>
  <si>
    <t>1.1.2004-31.12.2004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</si>
</sst>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.0\ 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9" fontId="1" fillId="0" borderId="0" xfId="2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0" fillId="0" borderId="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9" fontId="3" fillId="0" borderId="0" xfId="21" applyFont="1" applyAlignment="1">
      <alignment/>
    </xf>
    <xf numFmtId="3" fontId="0" fillId="0" borderId="4" xfId="0" applyNumberFormat="1" applyFont="1" applyBorder="1" applyAlignment="1">
      <alignment wrapText="1"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5" xfId="0" applyFont="1" applyBorder="1" applyAlignment="1">
      <alignment/>
    </xf>
    <xf numFmtId="173" fontId="3" fillId="0" borderId="5" xfId="21" applyNumberFormat="1" applyFont="1" applyBorder="1" applyAlignment="1">
      <alignment/>
    </xf>
    <xf numFmtId="9" fontId="3" fillId="0" borderId="5" xfId="21" applyFont="1" applyBorder="1" applyAlignment="1">
      <alignment/>
    </xf>
    <xf numFmtId="173" fontId="4" fillId="0" borderId="5" xfId="21" applyNumberFormat="1" applyFont="1" applyBorder="1" applyAlignment="1">
      <alignment/>
    </xf>
    <xf numFmtId="9" fontId="3" fillId="0" borderId="5" xfId="21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5" xfId="21" applyNumberFormat="1" applyFont="1" applyBorder="1" applyAlignment="1">
      <alignment/>
    </xf>
    <xf numFmtId="17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9" fontId="3" fillId="2" borderId="5" xfId="21" applyFont="1" applyFill="1" applyBorder="1" applyAlignment="1">
      <alignment/>
    </xf>
    <xf numFmtId="173" fontId="3" fillId="2" borderId="5" xfId="21" applyNumberFormat="1" applyFont="1" applyFill="1" applyBorder="1" applyAlignment="1">
      <alignment/>
    </xf>
    <xf numFmtId="173" fontId="3" fillId="2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5">
      <selection activeCell="E4" sqref="E4"/>
    </sheetView>
  </sheetViews>
  <sheetFormatPr defaultColWidth="9.140625" defaultRowHeight="12.75"/>
  <cols>
    <col min="1" max="1" width="29.140625" style="0" customWidth="1"/>
    <col min="3" max="3" width="11.7109375" style="0" bestFit="1" customWidth="1"/>
    <col min="4" max="4" width="5.7109375" style="0" customWidth="1"/>
    <col min="5" max="5" width="10.140625" style="0" customWidth="1"/>
    <col min="6" max="6" width="10.28125" style="0" customWidth="1"/>
    <col min="7" max="7" width="5.421875" style="0" customWidth="1"/>
    <col min="8" max="8" width="11.57421875" style="0" bestFit="1" customWidth="1"/>
  </cols>
  <sheetData>
    <row r="1" spans="1:6" ht="15.75">
      <c r="A1" s="14" t="s">
        <v>101</v>
      </c>
      <c r="E1" s="9"/>
      <c r="F1" s="9"/>
    </row>
    <row r="2" spans="2:6" ht="12.75" customHeight="1">
      <c r="B2" s="45" t="s">
        <v>108</v>
      </c>
      <c r="C2" s="45"/>
      <c r="D2" s="4"/>
      <c r="E2" s="17"/>
      <c r="F2" s="17"/>
    </row>
    <row r="3" spans="1:6" s="4" customFormat="1" ht="12.75">
      <c r="A3" s="4" t="s">
        <v>75</v>
      </c>
      <c r="B3" s="45"/>
      <c r="C3" s="45"/>
      <c r="E3" s="46" t="s">
        <v>108</v>
      </c>
      <c r="F3" s="46"/>
    </row>
    <row r="4" spans="2:6" ht="12.75">
      <c r="B4" s="16"/>
      <c r="C4" s="16"/>
      <c r="D4" s="4"/>
      <c r="E4" s="17"/>
      <c r="F4" s="17"/>
    </row>
    <row r="5" spans="1:6" s="4" customFormat="1" ht="12.75">
      <c r="A5" s="4" t="s">
        <v>29</v>
      </c>
      <c r="B5" s="11"/>
      <c r="C5" s="12">
        <v>2776100</v>
      </c>
      <c r="D5" s="13"/>
      <c r="E5" s="12"/>
      <c r="F5" s="12">
        <f>1971600/12*14.5</f>
        <v>2382350</v>
      </c>
    </row>
    <row r="6" spans="1:6" s="3" customFormat="1" ht="30" customHeight="1">
      <c r="A6" s="5" t="s">
        <v>79</v>
      </c>
      <c r="B6" s="6"/>
      <c r="C6" s="7">
        <v>17100</v>
      </c>
      <c r="D6" s="8"/>
      <c r="E6" s="7"/>
      <c r="F6" s="7">
        <v>-20000</v>
      </c>
    </row>
    <row r="7" spans="1:6" s="3" customFormat="1" ht="12.75" customHeight="1">
      <c r="A7" s="5" t="s">
        <v>27</v>
      </c>
      <c r="B7" s="6"/>
      <c r="C7" s="7">
        <v>17000</v>
      </c>
      <c r="D7" s="8"/>
      <c r="E7" s="7"/>
      <c r="F7" s="7">
        <v>0</v>
      </c>
    </row>
    <row r="8" spans="1:7" s="3" customFormat="1" ht="12.75">
      <c r="A8" s="5" t="s">
        <v>0</v>
      </c>
      <c r="B8" s="6"/>
      <c r="C8" s="7">
        <v>67000</v>
      </c>
      <c r="D8" s="8"/>
      <c r="E8" s="7"/>
      <c r="F8" s="7">
        <v>0</v>
      </c>
      <c r="G8" s="21"/>
    </row>
    <row r="9" spans="1:6" s="3" customFormat="1" ht="12.75">
      <c r="A9" s="5"/>
      <c r="B9" s="6"/>
      <c r="C9" s="7"/>
      <c r="D9" s="8"/>
      <c r="E9" s="7"/>
      <c r="F9" s="7"/>
    </row>
    <row r="10" spans="1:6" s="3" customFormat="1" ht="12.75">
      <c r="A10" s="5" t="s">
        <v>1</v>
      </c>
      <c r="B10" s="6"/>
      <c r="C10" s="6"/>
      <c r="D10" s="8"/>
      <c r="E10" s="7"/>
      <c r="F10" s="7"/>
    </row>
    <row r="11" spans="1:6" s="3" customFormat="1" ht="12.75">
      <c r="A11" s="2" t="s">
        <v>2</v>
      </c>
      <c r="B11" s="6"/>
      <c r="C11" s="6"/>
      <c r="D11" s="8"/>
      <c r="E11" s="7"/>
      <c r="F11" s="7"/>
    </row>
    <row r="12" spans="1:6" s="3" customFormat="1" ht="12.75">
      <c r="A12" s="2" t="s">
        <v>3</v>
      </c>
      <c r="B12" s="7">
        <v>680000</v>
      </c>
      <c r="C12" s="7"/>
      <c r="D12" s="8"/>
      <c r="E12" s="7">
        <v>551250</v>
      </c>
      <c r="F12" s="7"/>
    </row>
    <row r="13" spans="1:6" s="3" customFormat="1" ht="12.75">
      <c r="A13" s="2" t="s">
        <v>4</v>
      </c>
      <c r="B13" s="7">
        <v>-2000</v>
      </c>
      <c r="C13" s="7"/>
      <c r="D13" s="8"/>
      <c r="E13" s="7">
        <v>-5200</v>
      </c>
      <c r="F13" s="7"/>
    </row>
    <row r="14" spans="1:6" s="3" customFormat="1" ht="12.75">
      <c r="A14" s="2" t="s">
        <v>28</v>
      </c>
      <c r="B14" s="22">
        <v>252000</v>
      </c>
      <c r="C14" s="22">
        <f>-(B12+B13+B14)</f>
        <v>-930000</v>
      </c>
      <c r="D14" s="8"/>
      <c r="E14" s="22">
        <v>210000</v>
      </c>
      <c r="F14" s="22">
        <f>-(E12+E13+E14)</f>
        <v>-756050</v>
      </c>
    </row>
    <row r="15" spans="1:6" s="3" customFormat="1" ht="12.75">
      <c r="A15" s="2"/>
      <c r="B15" s="7"/>
      <c r="C15" s="7"/>
      <c r="D15" s="8"/>
      <c r="E15" s="7"/>
      <c r="F15" s="7"/>
    </row>
    <row r="16" spans="1:6" s="3" customFormat="1" ht="12.75">
      <c r="A16" s="5" t="s">
        <v>5</v>
      </c>
      <c r="B16" s="7"/>
      <c r="C16" s="7"/>
      <c r="D16" s="8"/>
      <c r="E16" s="7"/>
      <c r="F16" s="7"/>
    </row>
    <row r="17" spans="1:6" s="3" customFormat="1" ht="12.75">
      <c r="A17" s="2" t="s">
        <v>6</v>
      </c>
      <c r="B17" s="7">
        <v>588700</v>
      </c>
      <c r="C17" s="7"/>
      <c r="D17" s="8"/>
      <c r="E17" s="7">
        <v>531000</v>
      </c>
      <c r="F17" s="7"/>
    </row>
    <row r="18" spans="1:6" s="3" customFormat="1" ht="12.75">
      <c r="A18" s="2" t="s">
        <v>7</v>
      </c>
      <c r="B18" s="7"/>
      <c r="C18" s="7"/>
      <c r="D18" s="8"/>
      <c r="E18" s="7"/>
      <c r="F18" s="7"/>
    </row>
    <row r="19" spans="1:6" s="3" customFormat="1" ht="12.75">
      <c r="A19" s="2" t="s">
        <v>8</v>
      </c>
      <c r="B19" s="7">
        <v>264915</v>
      </c>
      <c r="C19" s="7"/>
      <c r="D19" s="8"/>
      <c r="E19" s="7">
        <v>233000</v>
      </c>
      <c r="F19" s="7"/>
    </row>
    <row r="20" spans="1:6" s="3" customFormat="1" ht="12.75">
      <c r="A20" s="2" t="s">
        <v>9</v>
      </c>
      <c r="B20" s="22">
        <v>88385</v>
      </c>
      <c r="C20" s="22">
        <f>-(B17+B19+B20)</f>
        <v>-942000</v>
      </c>
      <c r="D20" s="8"/>
      <c r="E20" s="22">
        <v>78600</v>
      </c>
      <c r="F20" s="22">
        <f>-(E17+E19+E20)</f>
        <v>-842600</v>
      </c>
    </row>
    <row r="21" spans="1:6" s="3" customFormat="1" ht="12.75">
      <c r="A21" s="5" t="s">
        <v>10</v>
      </c>
      <c r="B21" s="7"/>
      <c r="C21" s="7"/>
      <c r="D21" s="8"/>
      <c r="E21" s="7"/>
      <c r="F21" s="7"/>
    </row>
    <row r="22" spans="1:6" s="3" customFormat="1" ht="12.75" customHeight="1">
      <c r="A22" s="2" t="s">
        <v>11</v>
      </c>
      <c r="B22" s="7"/>
      <c r="C22" s="7">
        <v>-184100</v>
      </c>
      <c r="D22" s="8"/>
      <c r="F22" s="7">
        <v>-183900</v>
      </c>
    </row>
    <row r="23" spans="1:7" s="3" customFormat="1" ht="13.5" thickBot="1">
      <c r="A23" s="5" t="s">
        <v>12</v>
      </c>
      <c r="B23" s="7"/>
      <c r="C23" s="27">
        <v>-597000</v>
      </c>
      <c r="D23" s="8"/>
      <c r="F23" s="27">
        <f>-338000/12*15</f>
        <v>-422500</v>
      </c>
      <c r="G23" s="21"/>
    </row>
    <row r="24" spans="1:7" s="5" customFormat="1" ht="12.75">
      <c r="A24" s="5" t="s">
        <v>13</v>
      </c>
      <c r="B24" s="10"/>
      <c r="C24" s="10">
        <f>C5+C6+C7+C8+C14+C20+C22+C23</f>
        <v>224100</v>
      </c>
      <c r="D24" s="10"/>
      <c r="E24" s="10"/>
      <c r="F24" s="10">
        <f>F5+F6+F7+F8+F14+F20+F22+F23</f>
        <v>157300</v>
      </c>
      <c r="G24" s="20"/>
    </row>
    <row r="25" spans="1:6" s="3" customFormat="1" ht="12.75">
      <c r="A25" s="5"/>
      <c r="B25" s="7"/>
      <c r="C25" s="7"/>
      <c r="D25" s="7"/>
      <c r="E25" s="7"/>
      <c r="F25" s="7"/>
    </row>
    <row r="26" spans="1:6" s="3" customFormat="1" ht="12.75">
      <c r="A26" s="5" t="s">
        <v>14</v>
      </c>
      <c r="B26" s="7"/>
      <c r="C26" s="7"/>
      <c r="D26" s="8"/>
      <c r="E26" s="7"/>
      <c r="F26" s="7"/>
    </row>
    <row r="27" spans="1:6" s="3" customFormat="1" ht="12.75" customHeight="1">
      <c r="A27" s="2" t="s">
        <v>15</v>
      </c>
      <c r="B27" s="7"/>
      <c r="C27" s="7">
        <v>6700</v>
      </c>
      <c r="D27" s="8"/>
      <c r="E27" s="7"/>
      <c r="F27" s="7">
        <v>7600</v>
      </c>
    </row>
    <row r="28" spans="1:6" s="3" customFormat="1" ht="12.75" customHeight="1" thickBot="1">
      <c r="A28" s="2" t="s">
        <v>16</v>
      </c>
      <c r="B28" s="7"/>
      <c r="C28" s="27">
        <v>-63100</v>
      </c>
      <c r="D28" s="8"/>
      <c r="E28" s="7"/>
      <c r="F28" s="27">
        <v>-71500</v>
      </c>
    </row>
    <row r="29" spans="1:6" s="5" customFormat="1" ht="25.5">
      <c r="A29" s="5" t="s">
        <v>17</v>
      </c>
      <c r="B29" s="10"/>
      <c r="C29" s="10">
        <f>C24+C27+C28</f>
        <v>167700</v>
      </c>
      <c r="D29" s="10"/>
      <c r="E29" s="10"/>
      <c r="F29" s="10">
        <f>F24+F27+F28</f>
        <v>93400</v>
      </c>
    </row>
    <row r="30" spans="1:6" s="3" customFormat="1" ht="12.75">
      <c r="A30" s="5"/>
      <c r="B30" s="7"/>
      <c r="C30" s="7"/>
      <c r="D30" s="7"/>
      <c r="E30" s="7"/>
      <c r="F30" s="7"/>
    </row>
    <row r="31" spans="1:6" s="3" customFormat="1" ht="12.75">
      <c r="A31" s="5" t="s">
        <v>18</v>
      </c>
      <c r="B31" s="7"/>
      <c r="C31" s="7"/>
      <c r="D31" s="8"/>
      <c r="E31" s="7"/>
      <c r="F31" s="7"/>
    </row>
    <row r="32" spans="1:6" s="3" customFormat="1" ht="12.75">
      <c r="A32" s="2" t="s">
        <v>19</v>
      </c>
      <c r="B32" s="7"/>
      <c r="C32" s="7">
        <v>0</v>
      </c>
      <c r="D32" s="8"/>
      <c r="E32" s="7"/>
      <c r="F32" s="7">
        <v>0</v>
      </c>
    </row>
    <row r="33" spans="1:6" s="3" customFormat="1" ht="13.5" thickBot="1">
      <c r="A33" s="2" t="s">
        <v>20</v>
      </c>
      <c r="B33" s="7"/>
      <c r="C33" s="27">
        <f>B32+B33</f>
        <v>0</v>
      </c>
      <c r="D33" s="7"/>
      <c r="E33" s="7"/>
      <c r="F33" s="27">
        <f>E32+E33</f>
        <v>0</v>
      </c>
    </row>
    <row r="34" spans="1:6" s="5" customFormat="1" ht="38.25">
      <c r="A34" s="5" t="s">
        <v>21</v>
      </c>
      <c r="B34" s="10"/>
      <c r="C34" s="10">
        <f>C29+C32+C33</f>
        <v>167700</v>
      </c>
      <c r="D34" s="10"/>
      <c r="E34" s="10"/>
      <c r="F34" s="10">
        <f>F29+F33</f>
        <v>93400</v>
      </c>
    </row>
    <row r="35" spans="1:6" s="3" customFormat="1" ht="12.75">
      <c r="A35" s="5"/>
      <c r="B35" s="7"/>
      <c r="C35" s="7"/>
      <c r="D35" s="7"/>
      <c r="E35" s="7"/>
      <c r="F35" s="7"/>
    </row>
    <row r="36" spans="1:6" s="3" customFormat="1" ht="12.75">
      <c r="A36" s="5" t="s">
        <v>22</v>
      </c>
      <c r="B36" s="7"/>
      <c r="C36" s="7"/>
      <c r="D36" s="8"/>
      <c r="E36" s="7"/>
      <c r="F36" s="7"/>
    </row>
    <row r="37" spans="1:6" s="3" customFormat="1" ht="12.75">
      <c r="A37" s="2" t="s">
        <v>23</v>
      </c>
      <c r="B37" s="7"/>
      <c r="C37" s="7">
        <v>-92500</v>
      </c>
      <c r="D37" s="8"/>
      <c r="E37" s="7"/>
      <c r="F37" s="7">
        <v>-2900</v>
      </c>
    </row>
    <row r="38" spans="1:6" s="3" customFormat="1" ht="25.5">
      <c r="A38" s="2" t="s">
        <v>24</v>
      </c>
      <c r="B38" s="7"/>
      <c r="C38" s="7">
        <v>59700</v>
      </c>
      <c r="D38" s="8"/>
      <c r="E38" s="7"/>
      <c r="F38" s="7">
        <v>0</v>
      </c>
    </row>
    <row r="39" spans="1:6" s="3" customFormat="1" ht="12.75">
      <c r="A39" s="5" t="s">
        <v>25</v>
      </c>
      <c r="B39" s="7"/>
      <c r="C39" s="7">
        <v>-41700</v>
      </c>
      <c r="D39" s="8"/>
      <c r="E39" s="7"/>
      <c r="F39" s="7">
        <v>-25500</v>
      </c>
    </row>
    <row r="40" spans="1:6" s="3" customFormat="1" ht="12.75">
      <c r="A40" s="5" t="s">
        <v>26</v>
      </c>
      <c r="B40" s="7"/>
      <c r="C40" s="7">
        <v>0</v>
      </c>
      <c r="D40" s="8"/>
      <c r="E40" s="7"/>
      <c r="F40" s="7">
        <v>0</v>
      </c>
    </row>
    <row r="41" spans="1:6" s="5" customFormat="1" ht="13.5" thickBot="1">
      <c r="A41" s="5" t="s">
        <v>30</v>
      </c>
      <c r="B41" s="10"/>
      <c r="C41" s="23">
        <f>C34+C37+C38+C39+C40</f>
        <v>93200</v>
      </c>
      <c r="D41" s="19"/>
      <c r="E41" s="10"/>
      <c r="F41" s="23">
        <f>F34+F37+F38+F39+F40</f>
        <v>65000</v>
      </c>
    </row>
    <row r="42" ht="13.5" thickTop="1"/>
  </sheetData>
  <mergeCells count="2">
    <mergeCell ref="B2:C3"/>
    <mergeCell ref="E3:F3"/>
  </mergeCells>
  <printOptions/>
  <pageMargins left="0.64" right="0.6" top="1.03" bottom="0.91" header="0.5118110236220472" footer="0.5118110236220472"/>
  <pageSetup horizontalDpi="600" verticalDpi="600" orientation="portrait" paperSize="9" r:id="rId1"/>
  <headerFooter alignWithMargins="0">
    <oddHeader>&amp;L&amp;8Oulun kauppaoppilaitos/Aikuiskoulutusosasto&amp;10
&amp;C
&amp;R
</oddHeader>
    <oddFooter>&amp;C&amp;8&amp;P&amp;R&amp;8 08.08.2002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E4" sqref="E4"/>
    </sheetView>
  </sheetViews>
  <sheetFormatPr defaultColWidth="9.140625" defaultRowHeight="12.75"/>
  <cols>
    <col min="1" max="1" width="29.140625" style="0" customWidth="1"/>
    <col min="4" max="4" width="4.8515625" style="0" customWidth="1"/>
  </cols>
  <sheetData>
    <row r="1" ht="15.75">
      <c r="A1" s="14" t="s">
        <v>101</v>
      </c>
    </row>
    <row r="3" spans="1:6" ht="15.75">
      <c r="A3" s="14" t="s">
        <v>76</v>
      </c>
      <c r="B3" s="47">
        <v>38352</v>
      </c>
      <c r="C3" s="48"/>
      <c r="D3" s="14"/>
      <c r="E3" s="47">
        <v>37986</v>
      </c>
      <c r="F3" s="48"/>
    </row>
    <row r="4" spans="1:6" ht="15.75">
      <c r="A4" s="14" t="s">
        <v>31</v>
      </c>
      <c r="B4" s="18"/>
      <c r="C4" s="18"/>
      <c r="D4" s="18"/>
      <c r="E4" s="18"/>
      <c r="F4" s="18"/>
    </row>
    <row r="5" spans="1:6" ht="12.75">
      <c r="A5" s="1" t="s">
        <v>32</v>
      </c>
      <c r="B5" s="18"/>
      <c r="C5" s="18"/>
      <c r="D5" s="18"/>
      <c r="E5" s="18"/>
      <c r="F5" s="18"/>
    </row>
    <row r="6" spans="1:6" ht="12.75">
      <c r="A6" s="1" t="s">
        <v>33</v>
      </c>
      <c r="B6" s="18"/>
      <c r="C6" s="18"/>
      <c r="D6" s="18"/>
      <c r="E6" s="18"/>
      <c r="F6" s="18"/>
    </row>
    <row r="7" spans="1:6" ht="12.75">
      <c r="A7" s="1" t="s">
        <v>70</v>
      </c>
      <c r="B7" s="18"/>
      <c r="C7" s="18">
        <v>6500</v>
      </c>
      <c r="D7" s="18"/>
      <c r="E7" s="18"/>
      <c r="F7" s="18">
        <v>9000</v>
      </c>
    </row>
    <row r="8" spans="1:6" ht="12.75">
      <c r="A8" s="1" t="s">
        <v>34</v>
      </c>
      <c r="B8" s="18"/>
      <c r="C8" s="18"/>
      <c r="D8" s="18"/>
      <c r="E8" s="18"/>
      <c r="F8" s="18"/>
    </row>
    <row r="9" spans="1:6" ht="12.75">
      <c r="A9" s="1" t="s">
        <v>71</v>
      </c>
      <c r="B9" s="18">
        <v>30000</v>
      </c>
      <c r="C9" s="18"/>
      <c r="D9" s="18"/>
      <c r="E9" s="18">
        <v>46600</v>
      </c>
      <c r="F9" s="18"/>
    </row>
    <row r="10" spans="1:6" ht="12.75">
      <c r="A10" s="1" t="s">
        <v>35</v>
      </c>
      <c r="B10" s="18">
        <v>324400</v>
      </c>
      <c r="C10" s="18"/>
      <c r="D10" s="18"/>
      <c r="E10" s="18">
        <v>454100</v>
      </c>
      <c r="F10" s="18"/>
    </row>
    <row r="11" spans="1:6" ht="12.75">
      <c r="A11" s="1" t="s">
        <v>36</v>
      </c>
      <c r="B11" s="24">
        <v>416900</v>
      </c>
      <c r="C11" s="24">
        <f>B9+B10+B11</f>
        <v>771300</v>
      </c>
      <c r="D11" s="18"/>
      <c r="E11" s="24">
        <v>294300</v>
      </c>
      <c r="F11" s="24">
        <f>E9+E10+E11</f>
        <v>795000</v>
      </c>
    </row>
    <row r="12" spans="1:6" ht="12.75">
      <c r="A12" s="1" t="s">
        <v>77</v>
      </c>
      <c r="B12" s="18"/>
      <c r="C12" s="18"/>
      <c r="D12" s="18"/>
      <c r="E12" s="18"/>
      <c r="F12" s="18"/>
    </row>
    <row r="13" spans="1:6" ht="12.75">
      <c r="A13" s="1" t="s">
        <v>46</v>
      </c>
      <c r="B13" s="18">
        <v>7700</v>
      </c>
      <c r="C13" s="18"/>
      <c r="D13" s="18"/>
      <c r="E13" s="18">
        <v>1000</v>
      </c>
      <c r="F13" s="18"/>
    </row>
    <row r="14" spans="1:6" ht="12.75">
      <c r="A14" s="1" t="s">
        <v>78</v>
      </c>
      <c r="B14" s="24">
        <v>84100</v>
      </c>
      <c r="C14" s="24">
        <f>B13+B14</f>
        <v>91800</v>
      </c>
      <c r="D14" s="18"/>
      <c r="E14" s="24">
        <v>0</v>
      </c>
      <c r="F14" s="24">
        <f>E13+E14</f>
        <v>1000</v>
      </c>
    </row>
    <row r="15" spans="1:6" ht="12.75">
      <c r="A15" s="1" t="s">
        <v>37</v>
      </c>
      <c r="B15" s="18"/>
      <c r="C15" s="18"/>
      <c r="D15" s="18"/>
      <c r="E15" s="18"/>
      <c r="F15" s="18"/>
    </row>
    <row r="16" spans="1:6" ht="12.75">
      <c r="A16" s="1" t="s">
        <v>38</v>
      </c>
      <c r="B16" s="18"/>
      <c r="C16" s="18"/>
      <c r="D16" s="18"/>
      <c r="E16" s="18"/>
      <c r="F16" s="18"/>
    </row>
    <row r="17" spans="1:6" ht="12.75">
      <c r="A17" s="1" t="s">
        <v>2</v>
      </c>
      <c r="B17" s="18">
        <v>45300</v>
      </c>
      <c r="C17" s="18"/>
      <c r="D17" s="18"/>
      <c r="E17" s="18">
        <v>43300</v>
      </c>
      <c r="F17" s="18"/>
    </row>
    <row r="18" spans="1:9" ht="12.75">
      <c r="A18" s="1" t="s">
        <v>39</v>
      </c>
      <c r="B18" s="18">
        <v>45000</v>
      </c>
      <c r="C18" s="18"/>
      <c r="D18" s="18"/>
      <c r="E18" s="18">
        <v>100800</v>
      </c>
      <c r="F18" s="18"/>
      <c r="G18" s="18"/>
      <c r="I18" s="18"/>
    </row>
    <row r="19" spans="1:9" ht="12.75">
      <c r="A19" s="1" t="s">
        <v>40</v>
      </c>
      <c r="B19" s="24">
        <v>383000</v>
      </c>
      <c r="C19" s="24">
        <f>B19+B18+B17</f>
        <v>473300</v>
      </c>
      <c r="D19" s="18"/>
      <c r="E19" s="24">
        <v>310100</v>
      </c>
      <c r="F19" s="24">
        <f>E17+E18+E19</f>
        <v>454200</v>
      </c>
      <c r="G19" s="18"/>
      <c r="I19" s="18"/>
    </row>
    <row r="20" spans="1:9" ht="12.75">
      <c r="A20" s="1" t="s">
        <v>41</v>
      </c>
      <c r="B20" s="18"/>
      <c r="C20" s="18"/>
      <c r="D20" s="18"/>
      <c r="E20" s="18"/>
      <c r="F20" s="18"/>
      <c r="G20" s="18"/>
      <c r="I20" s="18"/>
    </row>
    <row r="21" spans="1:6" ht="12.75">
      <c r="A21" s="1" t="s">
        <v>42</v>
      </c>
      <c r="B21" s="18"/>
      <c r="C21" s="18"/>
      <c r="D21" s="18"/>
      <c r="E21" s="18"/>
      <c r="F21" s="18"/>
    </row>
    <row r="22" spans="1:6" ht="12.75">
      <c r="A22" s="1" t="s">
        <v>72</v>
      </c>
      <c r="B22" s="18">
        <v>47500</v>
      </c>
      <c r="C22" s="18"/>
      <c r="D22" s="18"/>
      <c r="E22" s="18">
        <v>0</v>
      </c>
      <c r="F22" s="18"/>
    </row>
    <row r="23" spans="1:6" ht="12.75">
      <c r="A23" s="1" t="s">
        <v>45</v>
      </c>
      <c r="B23" s="18"/>
      <c r="C23" s="18"/>
      <c r="D23" s="18"/>
      <c r="E23" s="18"/>
      <c r="F23" s="18"/>
    </row>
    <row r="24" spans="1:6" ht="12.75">
      <c r="A24" s="1" t="s">
        <v>43</v>
      </c>
      <c r="B24" s="18">
        <v>151700</v>
      </c>
      <c r="C24" s="18"/>
      <c r="D24" s="18"/>
      <c r="E24" s="18">
        <v>126400</v>
      </c>
      <c r="F24" s="18"/>
    </row>
    <row r="25" spans="1:6" ht="12.75">
      <c r="A25" s="1" t="s">
        <v>44</v>
      </c>
      <c r="B25" s="24">
        <v>122500</v>
      </c>
      <c r="C25" s="24">
        <f>B24+B25+B22</f>
        <v>321700</v>
      </c>
      <c r="D25" s="18"/>
      <c r="E25" s="24">
        <v>91000</v>
      </c>
      <c r="F25" s="24">
        <f>E22+E24+E25</f>
        <v>217400</v>
      </c>
    </row>
    <row r="26" spans="1:6" ht="12.75">
      <c r="A26" s="1" t="s">
        <v>47</v>
      </c>
      <c r="B26" s="18"/>
      <c r="C26" s="18">
        <v>49200</v>
      </c>
      <c r="D26" s="18"/>
      <c r="F26" s="18">
        <v>91600</v>
      </c>
    </row>
    <row r="27" spans="1:6" ht="12.75">
      <c r="A27" s="1"/>
      <c r="B27" s="18"/>
      <c r="C27" s="18"/>
      <c r="D27" s="18"/>
      <c r="E27" s="18"/>
      <c r="F27" s="18"/>
    </row>
    <row r="28" spans="1:6" s="4" customFormat="1" ht="16.5" thickBot="1">
      <c r="A28" s="14" t="s">
        <v>48</v>
      </c>
      <c r="B28" s="11"/>
      <c r="C28" s="25">
        <f>C7+C11+C14+C19+C25+C26</f>
        <v>1713800</v>
      </c>
      <c r="D28" s="11"/>
      <c r="E28" s="11"/>
      <c r="F28" s="25">
        <f>F7+F11+F14+F19+F25+F26</f>
        <v>1568200</v>
      </c>
    </row>
    <row r="29" spans="1:6" ht="15.75" thickTop="1">
      <c r="A29" s="15"/>
      <c r="B29" s="18"/>
      <c r="C29" s="18"/>
      <c r="D29" s="18"/>
      <c r="E29" s="18"/>
      <c r="F29" s="18"/>
    </row>
    <row r="30" spans="1:6" ht="15.75">
      <c r="A30" s="14" t="s">
        <v>49</v>
      </c>
      <c r="B30" s="47">
        <v>38352</v>
      </c>
      <c r="C30" s="48"/>
      <c r="D30" s="14"/>
      <c r="E30" s="47">
        <v>37986</v>
      </c>
      <c r="F30" s="48"/>
    </row>
    <row r="31" spans="1:6" ht="12.75">
      <c r="A31" s="1" t="s">
        <v>50</v>
      </c>
      <c r="B31" s="18"/>
      <c r="C31" s="18"/>
      <c r="D31" s="18"/>
      <c r="E31" s="18"/>
      <c r="F31" s="18"/>
    </row>
    <row r="32" spans="1:5" ht="12.75">
      <c r="A32" s="1" t="s">
        <v>51</v>
      </c>
      <c r="B32" s="18">
        <v>120000</v>
      </c>
      <c r="D32" s="18"/>
      <c r="E32" s="18">
        <v>120000</v>
      </c>
    </row>
    <row r="33" spans="1:5" ht="12.75">
      <c r="A33" s="1" t="s">
        <v>52</v>
      </c>
      <c r="B33" s="18">
        <v>179200</v>
      </c>
      <c r="D33" s="18"/>
      <c r="E33" s="18">
        <v>195800</v>
      </c>
    </row>
    <row r="34" spans="1:5" ht="12.75">
      <c r="A34" s="1" t="s">
        <v>73</v>
      </c>
      <c r="B34" s="18">
        <f>240000/12</f>
        <v>20000</v>
      </c>
      <c r="D34" s="18"/>
      <c r="E34" s="18">
        <v>20000</v>
      </c>
    </row>
    <row r="35" spans="1:5" ht="12.75">
      <c r="A35" s="1" t="s">
        <v>53</v>
      </c>
      <c r="B35" s="18">
        <f>180000/12</f>
        <v>15000</v>
      </c>
      <c r="D35" s="18"/>
      <c r="E35" s="18">
        <v>-50000</v>
      </c>
    </row>
    <row r="36" spans="1:5" ht="12.75">
      <c r="A36" s="1" t="s">
        <v>54</v>
      </c>
      <c r="B36" s="18">
        <v>93200</v>
      </c>
      <c r="D36" s="18"/>
      <c r="E36" s="18">
        <f>780000/12</f>
        <v>65000</v>
      </c>
    </row>
    <row r="37" spans="1:8" ht="12.75">
      <c r="A37" s="1" t="s">
        <v>74</v>
      </c>
      <c r="B37" s="24">
        <v>20800</v>
      </c>
      <c r="C37" s="24">
        <f>B32+B33+B34+B35+B36+B37</f>
        <v>448200</v>
      </c>
      <c r="D37" s="18"/>
      <c r="E37" s="24">
        <v>41700</v>
      </c>
      <c r="F37" s="24">
        <f>E32+E33+E34+E35+E36+E37</f>
        <v>392500</v>
      </c>
      <c r="H37" s="18"/>
    </row>
    <row r="38" spans="1:6" ht="12.75">
      <c r="A38" s="1" t="s">
        <v>55</v>
      </c>
      <c r="B38" s="18"/>
      <c r="C38" s="18"/>
      <c r="D38" s="18"/>
      <c r="E38" s="18"/>
      <c r="F38" s="18"/>
    </row>
    <row r="39" spans="1:8" ht="12.75">
      <c r="A39" s="1" t="s">
        <v>56</v>
      </c>
      <c r="B39" s="18">
        <f>E39+92500</f>
        <v>211700</v>
      </c>
      <c r="C39" s="18"/>
      <c r="D39" s="18"/>
      <c r="E39" s="18">
        <v>119200</v>
      </c>
      <c r="F39" s="18"/>
      <c r="H39" s="18"/>
    </row>
    <row r="40" spans="1:6" ht="12.75">
      <c r="A40" s="1" t="s">
        <v>57</v>
      </c>
      <c r="B40" s="24">
        <v>0</v>
      </c>
      <c r="C40" s="24">
        <f>B39+B40</f>
        <v>211700</v>
      </c>
      <c r="D40" s="18"/>
      <c r="E40" s="24">
        <v>59700</v>
      </c>
      <c r="F40" s="24">
        <f>E39+E40</f>
        <v>178900</v>
      </c>
    </row>
    <row r="41" spans="1:6" ht="12.75">
      <c r="A41" s="1" t="s">
        <v>58</v>
      </c>
      <c r="B41" s="18"/>
      <c r="C41" s="18"/>
      <c r="D41" s="18"/>
      <c r="E41" s="18"/>
      <c r="F41" s="18"/>
    </row>
    <row r="42" spans="1:6" ht="12.75">
      <c r="A42" s="1" t="s">
        <v>59</v>
      </c>
      <c r="B42" s="24">
        <v>8200</v>
      </c>
      <c r="C42" s="24">
        <f>B42</f>
        <v>8200</v>
      </c>
      <c r="D42" s="18"/>
      <c r="E42" s="24">
        <v>0</v>
      </c>
      <c r="F42" s="24">
        <v>0</v>
      </c>
    </row>
    <row r="43" spans="1:6" ht="12.75">
      <c r="A43" s="1" t="s">
        <v>60</v>
      </c>
      <c r="B43" s="18"/>
      <c r="C43" s="18"/>
      <c r="D43" s="18"/>
      <c r="E43" s="18"/>
      <c r="F43" s="18"/>
    </row>
    <row r="44" spans="1:6" ht="12.75">
      <c r="A44" s="1" t="s">
        <v>61</v>
      </c>
      <c r="B44" s="18"/>
      <c r="C44" s="18"/>
      <c r="D44" s="18"/>
      <c r="E44" s="18"/>
      <c r="F44" s="18"/>
    </row>
    <row r="45" spans="1:6" ht="12.75">
      <c r="A45" s="1" t="s">
        <v>62</v>
      </c>
      <c r="B45" s="18">
        <v>343100</v>
      </c>
      <c r="C45" s="18"/>
      <c r="D45" s="18"/>
      <c r="E45" s="18">
        <v>358100</v>
      </c>
      <c r="F45" s="18"/>
    </row>
    <row r="46" spans="1:8" ht="12.75">
      <c r="A46" s="1" t="s">
        <v>63</v>
      </c>
      <c r="B46" s="24">
        <v>210600</v>
      </c>
      <c r="C46" s="24">
        <f>B45+B46</f>
        <v>553700</v>
      </c>
      <c r="D46" s="18"/>
      <c r="E46" s="24">
        <v>229200</v>
      </c>
      <c r="F46" s="24">
        <f>E45+E46</f>
        <v>587300</v>
      </c>
      <c r="H46" s="18"/>
    </row>
    <row r="47" spans="1:6" ht="12.75">
      <c r="A47" s="1" t="s">
        <v>67</v>
      </c>
      <c r="B47" s="18"/>
      <c r="C47" s="18"/>
      <c r="D47" s="18"/>
      <c r="E47" s="18"/>
      <c r="F47" s="18"/>
    </row>
    <row r="48" spans="1:6" ht="12.75">
      <c r="A48" s="1" t="s">
        <v>62</v>
      </c>
      <c r="B48" s="18">
        <v>83400</v>
      </c>
      <c r="C48" s="18"/>
      <c r="D48" s="18"/>
      <c r="E48" s="18">
        <v>98300</v>
      </c>
      <c r="F48" s="18"/>
    </row>
    <row r="49" spans="1:6" ht="12.75">
      <c r="A49" s="1" t="s">
        <v>63</v>
      </c>
      <c r="B49" s="18">
        <v>20800</v>
      </c>
      <c r="C49" s="18"/>
      <c r="D49" s="18"/>
      <c r="E49" s="18">
        <v>18200</v>
      </c>
      <c r="F49" s="18"/>
    </row>
    <row r="50" spans="1:6" ht="12.75">
      <c r="A50" s="1" t="s">
        <v>68</v>
      </c>
      <c r="B50" s="18">
        <v>27700</v>
      </c>
      <c r="C50" s="18"/>
      <c r="D50" s="18"/>
      <c r="E50" s="18">
        <v>22000</v>
      </c>
      <c r="F50" s="18"/>
    </row>
    <row r="51" spans="1:6" ht="12.75">
      <c r="A51" s="1" t="s">
        <v>64</v>
      </c>
      <c r="B51" s="18">
        <v>111700</v>
      </c>
      <c r="C51" s="18"/>
      <c r="D51" s="18"/>
      <c r="E51" s="18">
        <v>83400</v>
      </c>
      <c r="F51" s="18"/>
    </row>
    <row r="52" spans="1:6" ht="12.75">
      <c r="A52" s="1" t="s">
        <v>65</v>
      </c>
      <c r="B52" s="18">
        <v>170200</v>
      </c>
      <c r="C52" s="18"/>
      <c r="D52" s="18"/>
      <c r="E52" s="18">
        <v>150100</v>
      </c>
      <c r="F52" s="18"/>
    </row>
    <row r="53" spans="1:6" ht="12.75">
      <c r="A53" s="1" t="s">
        <v>66</v>
      </c>
      <c r="B53" s="24">
        <v>78200</v>
      </c>
      <c r="C53" s="24">
        <f>B48+B49+B50+B51+B52+B53</f>
        <v>492000</v>
      </c>
      <c r="D53" s="18"/>
      <c r="E53" s="24">
        <f>450000/12</f>
        <v>37500</v>
      </c>
      <c r="F53" s="24">
        <f>E48+E49+E50+E51+E52+E53</f>
        <v>409500</v>
      </c>
    </row>
    <row r="54" spans="1:6" ht="12.75">
      <c r="A54" s="1"/>
      <c r="B54" s="18"/>
      <c r="C54" s="18"/>
      <c r="D54" s="18"/>
      <c r="E54" s="18"/>
      <c r="F54" s="18"/>
    </row>
    <row r="55" spans="1:6" ht="16.5" thickBot="1">
      <c r="A55" s="14" t="s">
        <v>69</v>
      </c>
      <c r="B55" s="18"/>
      <c r="C55" s="25">
        <f>C37+C40+C42+C46+C53</f>
        <v>1713800</v>
      </c>
      <c r="D55" s="11"/>
      <c r="E55" s="11"/>
      <c r="F55" s="25">
        <f>F37+F40+F46+F53</f>
        <v>1568200</v>
      </c>
    </row>
    <row r="56" ht="13.5" thickTop="1">
      <c r="C56" s="18"/>
    </row>
    <row r="57" spans="3:6" ht="12.75">
      <c r="C57" s="18"/>
      <c r="D57" s="18"/>
      <c r="E57" s="18"/>
      <c r="F57" s="18"/>
    </row>
  </sheetData>
  <mergeCells count="4">
    <mergeCell ref="B3:C3"/>
    <mergeCell ref="E3:F3"/>
    <mergeCell ref="B30:C30"/>
    <mergeCell ref="E30:F3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6">
      <selection activeCell="B8" sqref="B8"/>
    </sheetView>
  </sheetViews>
  <sheetFormatPr defaultColWidth="9.140625" defaultRowHeight="12.75"/>
  <cols>
    <col min="1" max="1" width="52.8515625" style="15" customWidth="1"/>
    <col min="2" max="2" width="14.28125" style="15" customWidth="1"/>
    <col min="3" max="3" width="13.28125" style="15" customWidth="1"/>
    <col min="4" max="4" width="13.421875" style="15" bestFit="1" customWidth="1"/>
    <col min="5" max="5" width="11.57421875" style="15" customWidth="1"/>
    <col min="6" max="16384" width="9.140625" style="15" customWidth="1"/>
  </cols>
  <sheetData>
    <row r="1" ht="15.75">
      <c r="A1" s="14" t="s">
        <v>101</v>
      </c>
    </row>
    <row r="2" ht="10.5" customHeight="1">
      <c r="A2" s="14"/>
    </row>
    <row r="3" ht="15.75">
      <c r="A3" s="14" t="s">
        <v>102</v>
      </c>
    </row>
    <row r="4" spans="2:3" ht="15">
      <c r="B4" s="26"/>
      <c r="C4" s="26"/>
    </row>
    <row r="5" spans="1:5" ht="15.75">
      <c r="A5" s="28" t="s">
        <v>82</v>
      </c>
      <c r="B5" s="29">
        <v>2004</v>
      </c>
      <c r="C5" s="29">
        <v>2003</v>
      </c>
      <c r="D5" s="29">
        <v>2002</v>
      </c>
      <c r="E5" s="29">
        <v>2001</v>
      </c>
    </row>
    <row r="6" spans="1:5" s="44" customFormat="1" ht="15">
      <c r="A6" s="43" t="s">
        <v>103</v>
      </c>
      <c r="B6" s="43"/>
      <c r="C6" s="43"/>
      <c r="D6" s="43"/>
      <c r="E6" s="43"/>
    </row>
    <row r="7" spans="1:5" ht="15">
      <c r="A7" s="30" t="s">
        <v>80</v>
      </c>
      <c r="B7" s="31"/>
      <c r="C7" s="31"/>
      <c r="D7" s="31">
        <v>0.155</v>
      </c>
      <c r="E7" s="31">
        <v>0.136</v>
      </c>
    </row>
    <row r="8" spans="1:5" ht="15">
      <c r="A8" s="30" t="s">
        <v>104</v>
      </c>
      <c r="B8" s="31"/>
      <c r="C8" s="31"/>
      <c r="D8" s="31">
        <v>0.072</v>
      </c>
      <c r="E8" s="31">
        <v>0.067</v>
      </c>
    </row>
    <row r="9" spans="1:5" ht="15">
      <c r="A9" s="30" t="s">
        <v>81</v>
      </c>
      <c r="B9" s="31"/>
      <c r="C9" s="31"/>
      <c r="D9" s="31">
        <v>0.11</v>
      </c>
      <c r="E9" s="31">
        <v>0.101</v>
      </c>
    </row>
    <row r="10" spans="1:5" ht="15.75">
      <c r="A10" s="28" t="s">
        <v>98</v>
      </c>
      <c r="B10" s="40"/>
      <c r="C10" s="40"/>
      <c r="D10" s="41"/>
      <c r="E10" s="41"/>
    </row>
    <row r="11" spans="1:5" ht="15">
      <c r="A11" s="30" t="s">
        <v>99</v>
      </c>
      <c r="B11" s="31"/>
      <c r="C11" s="33">
        <v>0.091</v>
      </c>
      <c r="D11" s="31">
        <v>0.102</v>
      </c>
      <c r="E11" s="31">
        <v>0.097</v>
      </c>
    </row>
    <row r="12" spans="1:5" ht="15">
      <c r="A12" s="30" t="s">
        <v>83</v>
      </c>
      <c r="B12" s="31"/>
      <c r="C12" s="33">
        <v>0.12</v>
      </c>
      <c r="D12" s="31">
        <v>0.135</v>
      </c>
      <c r="E12" s="31">
        <v>0.13</v>
      </c>
    </row>
    <row r="13" spans="1:5" ht="15">
      <c r="A13" s="30" t="s">
        <v>84</v>
      </c>
      <c r="B13" s="31"/>
      <c r="C13" s="33">
        <v>0.061</v>
      </c>
      <c r="D13" s="31">
        <v>0.07</v>
      </c>
      <c r="E13" s="31">
        <v>0.068</v>
      </c>
    </row>
    <row r="14" spans="1:5" ht="15.75">
      <c r="A14" s="28" t="s">
        <v>85</v>
      </c>
      <c r="B14" s="40"/>
      <c r="C14" s="40"/>
      <c r="D14" s="41"/>
      <c r="E14" s="41"/>
    </row>
    <row r="15" spans="1:5" ht="15">
      <c r="A15" s="30" t="s">
        <v>86</v>
      </c>
      <c r="B15" s="31"/>
      <c r="C15" s="31"/>
      <c r="D15" s="31">
        <v>0.382</v>
      </c>
      <c r="E15" s="31">
        <v>0.444</v>
      </c>
    </row>
    <row r="16" spans="1:5" ht="15.75">
      <c r="A16" s="28" t="s">
        <v>87</v>
      </c>
      <c r="B16" s="40"/>
      <c r="C16" s="40"/>
      <c r="D16" s="41"/>
      <c r="E16" s="41"/>
    </row>
    <row r="17" spans="1:5" ht="15">
      <c r="A17" s="30" t="s">
        <v>88</v>
      </c>
      <c r="B17" s="32"/>
      <c r="C17" s="32"/>
      <c r="D17" s="34">
        <v>0.52</v>
      </c>
      <c r="E17" s="34">
        <v>0.61</v>
      </c>
    </row>
    <row r="18" spans="1:5" ht="15">
      <c r="A18" s="30" t="s">
        <v>89</v>
      </c>
      <c r="B18" s="35"/>
      <c r="C18" s="35"/>
      <c r="D18" s="36">
        <v>1.61</v>
      </c>
      <c r="E18" s="36">
        <v>1.88</v>
      </c>
    </row>
    <row r="19" spans="1:5" ht="15.75">
      <c r="A19" s="28" t="s">
        <v>90</v>
      </c>
      <c r="B19" s="29"/>
      <c r="C19" s="29"/>
      <c r="D19" s="42"/>
      <c r="E19" s="29"/>
    </row>
    <row r="20" spans="1:5" ht="15">
      <c r="A20" s="30" t="s">
        <v>91</v>
      </c>
      <c r="B20" s="38"/>
      <c r="C20" s="38"/>
      <c r="D20" s="38">
        <v>512000</v>
      </c>
      <c r="E20" s="38">
        <v>488000</v>
      </c>
    </row>
    <row r="21" spans="1:5" ht="15">
      <c r="A21" s="30" t="s">
        <v>92</v>
      </c>
      <c r="B21" s="32"/>
      <c r="C21" s="32"/>
      <c r="D21" s="39">
        <v>0.22</v>
      </c>
      <c r="E21" s="32">
        <v>0.2</v>
      </c>
    </row>
    <row r="22" spans="1:5" ht="15">
      <c r="A22" s="30" t="s">
        <v>105</v>
      </c>
      <c r="B22" s="32"/>
      <c r="C22" s="32"/>
      <c r="D22" s="39"/>
      <c r="E22" s="32"/>
    </row>
    <row r="23" spans="1:5" ht="15">
      <c r="A23" s="30" t="s">
        <v>106</v>
      </c>
      <c r="B23" s="32"/>
      <c r="C23" s="32"/>
      <c r="D23" s="39"/>
      <c r="E23" s="32"/>
    </row>
    <row r="24" spans="1:5" ht="15">
      <c r="A24" s="30" t="s">
        <v>107</v>
      </c>
      <c r="B24" s="32"/>
      <c r="C24" s="32"/>
      <c r="D24" s="39"/>
      <c r="E24" s="32"/>
    </row>
    <row r="25" spans="1:5" ht="15.75">
      <c r="A25" s="28" t="s">
        <v>96</v>
      </c>
      <c r="B25" s="29"/>
      <c r="C25" s="29"/>
      <c r="D25" s="42"/>
      <c r="E25" s="29"/>
    </row>
    <row r="26" spans="1:5" ht="15">
      <c r="A26" s="30" t="s">
        <v>93</v>
      </c>
      <c r="B26" s="35"/>
      <c r="C26" s="35"/>
      <c r="D26" s="35">
        <v>0.99</v>
      </c>
      <c r="E26" s="35">
        <v>0.75</v>
      </c>
    </row>
    <row r="27" spans="1:5" ht="15">
      <c r="A27" s="30" t="s">
        <v>94</v>
      </c>
      <c r="B27" s="35"/>
      <c r="C27" s="35"/>
      <c r="D27" s="35">
        <v>2.17</v>
      </c>
      <c r="E27" s="35">
        <v>1.55</v>
      </c>
    </row>
    <row r="28" spans="1:5" ht="15.75">
      <c r="A28" s="28" t="s">
        <v>95</v>
      </c>
      <c r="B28" s="29"/>
      <c r="C28" s="29"/>
      <c r="D28" s="42"/>
      <c r="E28" s="29"/>
    </row>
    <row r="29" spans="1:5" ht="15">
      <c r="A29" s="30" t="s">
        <v>100</v>
      </c>
      <c r="B29" s="34"/>
      <c r="C29" s="32">
        <v>0.12</v>
      </c>
      <c r="D29" s="37">
        <v>0.09</v>
      </c>
      <c r="E29" s="32">
        <v>-0.02</v>
      </c>
    </row>
    <row r="30" spans="1:5" ht="15">
      <c r="A30" s="30" t="s">
        <v>97</v>
      </c>
      <c r="B30" s="38"/>
      <c r="C30" s="38"/>
      <c r="D30" s="38">
        <v>126750</v>
      </c>
      <c r="E30" s="38">
        <v>111200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TiliTuli TiliMeni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Pirkko-Liisa Isoaho</dc:creator>
  <cp:keywords/>
  <dc:description/>
  <cp:lastModifiedBy>Pirkko</cp:lastModifiedBy>
  <cp:lastPrinted>2003-04-21T17:38:00Z</cp:lastPrinted>
  <dcterms:created xsi:type="dcterms:W3CDTF">2002-04-12T14:37:19Z</dcterms:created>
  <dcterms:modified xsi:type="dcterms:W3CDTF">2005-04-13T19:56:35Z</dcterms:modified>
  <cp:category/>
  <cp:version/>
  <cp:contentType/>
  <cp:contentStatus/>
</cp:coreProperties>
</file>